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8_{E8701BE0-EE49-45EC-A9CF-DC34FD5C7D19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9" i="9" s="1"/>
  <c r="J12" i="9" s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J23" i="5"/>
  <c r="D23" i="5"/>
  <c r="J15" i="5"/>
  <c r="D15" i="5"/>
  <c r="D8" i="5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D31" i="5" l="1"/>
  <c r="D9" i="5"/>
  <c r="D11" i="5" s="1"/>
  <c r="D12" i="5" s="1"/>
  <c r="D13" i="5" s="1"/>
  <c r="D16" i="5" s="1"/>
  <c r="D24" i="5" s="1"/>
  <c r="J18" i="3"/>
  <c r="J18" i="7" s="1"/>
  <c r="D18" i="3"/>
  <c r="D19" i="3" s="1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17" i="5" l="1"/>
  <c r="J19" i="3"/>
  <c r="J18" i="8"/>
  <c r="D32" i="8" s="1"/>
  <c r="D37" i="8" s="1"/>
  <c r="D32" i="3"/>
  <c r="D37" i="3" s="1"/>
  <c r="J18" i="6"/>
  <c r="J18" i="5"/>
  <c r="J8" i="5"/>
  <c r="J9" i="5" s="1"/>
  <c r="J11" i="5" s="1"/>
  <c r="D18" i="5"/>
  <c r="D20" i="5" s="1"/>
  <c r="D34" i="5" s="1"/>
  <c r="D34" i="9"/>
  <c r="D19" i="6"/>
  <c r="D16" i="6"/>
  <c r="D24" i="6" s="1"/>
  <c r="J20" i="3"/>
  <c r="J24" i="3"/>
  <c r="D24" i="3"/>
  <c r="D34" i="3"/>
  <c r="D33" i="3" l="1"/>
  <c r="D38" i="3" s="1"/>
  <c r="D32" i="5"/>
  <c r="D37" i="5" s="1"/>
  <c r="J19" i="8"/>
  <c r="D19" i="5"/>
  <c r="D39" i="6"/>
  <c r="D36" i="3"/>
  <c r="D35" i="3" l="1"/>
  <c r="D39" i="3"/>
  <c r="D40" i="3" s="1"/>
  <c r="D41" i="3" s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 l="1"/>
  <c r="D41" i="8"/>
  <c r="D38" i="8"/>
  <c r="D39" i="8" s="1"/>
  <c r="D40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<sst xmlns="http://schemas.openxmlformats.org/spreadsheetml/2006/main" count="1059" uniqueCount="81">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</sst>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9" workbookViewId="0">
      <selection activeCell="J26" sqref="J26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1.1019835704267682</v>
      </c>
      <c r="E8" t="s">
        <v>49</v>
      </c>
      <c r="H8" t="s">
        <v>56</v>
      </c>
      <c r="I8" s="3" t="s">
        <v>36</v>
      </c>
      <c r="J8" s="1">
        <f>J17/J5*1000</f>
        <v>1.6028851933480264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0.3980164295732318</v>
      </c>
      <c r="E9" t="s">
        <v>49</v>
      </c>
      <c r="H9" t="s">
        <v>57</v>
      </c>
      <c r="I9" s="3" t="s">
        <v>36</v>
      </c>
      <c r="J9" s="1">
        <f>J25-J8</f>
        <v>0.89711480665197363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16</v>
      </c>
      <c r="E11" t="s">
        <v>4</v>
      </c>
      <c r="H11" t="s">
        <v>1</v>
      </c>
      <c r="I11" s="3" t="s">
        <v>36</v>
      </c>
      <c r="J11" s="7">
        <v>16</v>
      </c>
      <c r="K11" t="s">
        <v>4</v>
      </c>
      <c r="O11"/>
    </row>
    <row r="12" spans="1:15" x14ac:dyDescent="0.35">
      <c r="D12" s="1">
        <f>D11*10^5</f>
        <v>1600000</v>
      </c>
      <c r="E12" t="s">
        <v>5</v>
      </c>
      <c r="I12"/>
      <c r="J12" s="1">
        <f>J11*10^5</f>
        <v>1600000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56.619523017207172</v>
      </c>
      <c r="E13" t="s">
        <v>6</v>
      </c>
      <c r="H13" t="s">
        <v>0</v>
      </c>
      <c r="I13" t="s">
        <v>37</v>
      </c>
      <c r="J13" s="1">
        <f>SQRT(2*J12/J5)</f>
        <v>56.619523017207172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21.484191505821862</v>
      </c>
      <c r="E16" t="s">
        <v>8</v>
      </c>
      <c r="H16" t="s">
        <v>38</v>
      </c>
      <c r="I16" t="s">
        <v>37</v>
      </c>
      <c r="J16" s="1">
        <f>J13*J15*J5</f>
        <v>21.484191505821862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7">
        <v>1.1000000000000001</v>
      </c>
      <c r="E17" t="s">
        <v>12</v>
      </c>
      <c r="H17" t="s">
        <v>58</v>
      </c>
      <c r="I17" s="3" t="s">
        <v>36</v>
      </c>
      <c r="J17" s="7">
        <v>1.6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7.567867721761155E-3</v>
      </c>
      <c r="E18" t="s">
        <v>12</v>
      </c>
      <c r="H18" t="s">
        <v>59</v>
      </c>
      <c r="I18" s="3" t="s">
        <v>36</v>
      </c>
      <c r="J18" s="1">
        <f>J12*J9/J7/J3/1000</f>
        <v>1.7057703359771244E-2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1.1075678677217613</v>
      </c>
      <c r="E19" t="s">
        <v>12</v>
      </c>
      <c r="H19" t="s">
        <v>60</v>
      </c>
      <c r="I19" s="3" t="s">
        <v>36</v>
      </c>
      <c r="J19" s="1">
        <f>J17+J18</f>
        <v>1.6170577033597713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5.1200437293715158E-2</v>
      </c>
      <c r="E20" t="s">
        <v>11</v>
      </c>
      <c r="H20" t="s">
        <v>42</v>
      </c>
      <c r="I20" t="s">
        <v>37</v>
      </c>
      <c r="J20" s="1">
        <f>J17/J16</f>
        <v>7.447336333631295E-2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v>1</v>
      </c>
      <c r="E21" t="s">
        <v>12</v>
      </c>
      <c r="H21" t="s">
        <v>17</v>
      </c>
      <c r="I21" s="3" t="s">
        <v>36</v>
      </c>
      <c r="J21" s="7">
        <v>1.1000000000000001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1216.4246754699677</v>
      </c>
      <c r="E24" t="s">
        <v>15</v>
      </c>
      <c r="H24" t="s">
        <v>13</v>
      </c>
      <c r="I24" t="s">
        <v>37</v>
      </c>
      <c r="J24" s="1">
        <f>J16*J13</f>
        <v>1216.4246754699677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1.5</v>
      </c>
      <c r="E25" t="s">
        <v>49</v>
      </c>
      <c r="H25" t="s">
        <v>54</v>
      </c>
      <c r="I25" s="3" t="s">
        <v>36</v>
      </c>
      <c r="J25" s="7"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56.619523017207172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3.1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3.8321934388032939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31.299900461544276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5.1200437293715158E-2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1.6025685908808238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3649.2740264099029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67.980554957624506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8.4071522977923081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3572.886319154486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515.40487880143087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26.388955177947523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1.3511260448351621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3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0.5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1.5</v>
      </c>
      <c r="E9" t="s">
        <v>49</v>
      </c>
      <c r="H9" t="s">
        <v>57</v>
      </c>
      <c r="I9" s="3" t="s">
        <v>36</v>
      </c>
      <c r="J9" s="1">
        <f>J25-J8</f>
        <v>2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2.4972016850660821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5.2079310194601813</v>
      </c>
      <c r="K11" t="s">
        <v>4</v>
      </c>
      <c r="O11"/>
    </row>
    <row r="12" spans="1:15" x14ac:dyDescent="0.35">
      <c r="D12" s="1">
        <f>D11*10^5</f>
        <v>249720.1685066082</v>
      </c>
      <c r="E12" t="s">
        <v>5</v>
      </c>
      <c r="I12"/>
      <c r="J12" s="1">
        <f>J11*10^5</f>
        <v>520793.10194601811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644.06331649832191</v>
      </c>
      <c r="E13" t="s">
        <v>6</v>
      </c>
      <c r="H13" t="s">
        <v>0</v>
      </c>
      <c r="I13" t="s">
        <v>37</v>
      </c>
      <c r="J13" s="1">
        <f>SQRT(2*J12/J5)</f>
        <v>32.302700194934587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0.29477475967103539</v>
      </c>
      <c r="E16" t="s">
        <v>8</v>
      </c>
      <c r="H16" t="s">
        <v>38</v>
      </c>
      <c r="I16" t="s">
        <v>37</v>
      </c>
      <c r="J16" s="1">
        <f>J13*J15*J5</f>
        <v>12.257210237045125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0.5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4.4514082733821229E-3</v>
      </c>
      <c r="E18" t="s">
        <v>12</v>
      </c>
      <c r="H18" t="s">
        <v>59</v>
      </c>
      <c r="I18" s="3" t="s">
        <v>36</v>
      </c>
      <c r="J18" s="1">
        <f>'Phase 1 a'!J18</f>
        <v>1.7057703359771244E-2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4.4514082733821229E-3</v>
      </c>
      <c r="E19" t="s">
        <v>12</v>
      </c>
      <c r="H19" t="s">
        <v>60</v>
      </c>
      <c r="I19" s="3" t="s">
        <v>36</v>
      </c>
      <c r="J19" s="1">
        <f>J17+J18</f>
        <v>0.51705770335977119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1.5101049622938659E-2</v>
      </c>
      <c r="E20" t="s">
        <v>11</v>
      </c>
      <c r="H20" t="s">
        <v>42</v>
      </c>
      <c r="I20" t="s">
        <v>37</v>
      </c>
      <c r="J20" s="1">
        <f>J17/J16</f>
        <v>4.0792316549229407E-2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1</v>
      </c>
      <c r="E21" t="s">
        <v>12</v>
      </c>
      <c r="H21" t="s">
        <v>17</v>
      </c>
      <c r="I21" s="3" t="s">
        <v>36</v>
      </c>
      <c r="J21" s="7">
        <f>'Phase 1 a'!J21</f>
        <v>1.1000000000000001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189.85360933372286</v>
      </c>
      <c r="E24" t="s">
        <v>15</v>
      </c>
      <c r="H24" t="s">
        <v>13</v>
      </c>
      <c r="I24" t="s">
        <v>37</v>
      </c>
      <c r="J24" s="1">
        <f>J16*J13</f>
        <v>395.94098751355182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440.14311106385952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3.1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0.52596051990653547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26.388955177947523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1.5101049622938659E-2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0.39850092163968959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775.64820618099748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35.557981838463441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5.9759560241995411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734.11426831833455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202.46063471679977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29.446323269497572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1.7957964337409382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0.31490325997158986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2.1850967400284103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4.6009581231115284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460095.81231115287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30.361998556480508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11.520813965329124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0.31490325997158986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1.7057703359771244E-2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0.3319609633313611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2.7333421138407712E-2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349.79493698480331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0.3319609633313611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29.446323269497572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1.7957964337409382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0.31490325997158986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2.1850967400284103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4.6009581231115284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460095.81231115287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30.361998556480508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11.520813965329124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0.31490325997158986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1.7057703359771244E-2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0.3319609633313611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2.7333421138407712E-2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349.79493698480331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30.361998556480508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0.3319609633313611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29.446323269497572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2.7333421138407712E-2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0.8048687549028718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349.79493698480331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11.100575186908994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2.4802982019023396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336.214063595992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297.01913271506641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37.564872310163096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2.822572908605137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25" workbookViewId="0">
      <selection activeCell="D41" sqref="D41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2.5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3.8105810644610751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381058.1064461075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795.60473087094692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0.36413220149021353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1.7057703359771244E-2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1.7057703359771244E-2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4.684480880834619E-2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289.70530216806674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795.60473087094692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1.7057703359771244E-2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37.564872310163096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4.684480880834619E-2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1.759719261279528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289.70530216806674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8.0124763679975963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4.0365058026897724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277.6563199973794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339.82461563687173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</f>
        <v>37.564872310163096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3.5555156950204663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38" workbookViewId="0">
      <selection activeCell="D52" sqref="D5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2.5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2.5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37.564872310163096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4.0365058026897724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-11.881705802689773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-14.852132253362216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37.564872310163096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1.7957964337409382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4.0365058026897724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0.62224253313775568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3.3229728836572758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3.4634526005206836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0.41509800990678247</v>
      </c>
    </row>
    <row r="52" spans="2:5" x14ac:dyDescent="0.35">
      <c r="B52" t="s">
        <v>31</v>
      </c>
      <c r="C52" t="s">
        <v>37</v>
      </c>
      <c r="D52" s="1">
        <f>D31/(2*D46)*D51</f>
        <v>58.045545279282152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59.841341713023091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2025-04-08T02:49:59Z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